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630" yWindow="570" windowWidth="27495" windowHeight="11190"/>
  </bookViews>
  <sheets>
    <sheet name="1 квртал2018-2019" sheetId="1" r:id="rId1"/>
  </sheets>
  <definedNames>
    <definedName name="_xlnm.Print_Titles" localSheetId="0">'1 квртал2018-2019'!$5:$6</definedName>
  </definedNames>
  <calcPr calcId="145621"/>
</workbook>
</file>

<file path=xl/calcChain.xml><?xml version="1.0" encoding="utf-8"?>
<calcChain xmlns="http://schemas.openxmlformats.org/spreadsheetml/2006/main">
  <c r="M52" i="1" l="1"/>
  <c r="I49" i="1"/>
  <c r="J49" i="1"/>
  <c r="K49" i="1"/>
  <c r="H49" i="1"/>
  <c r="J42" i="1" l="1"/>
  <c r="N31" i="1"/>
  <c r="N32" i="1"/>
  <c r="I31" i="1"/>
  <c r="J31" i="1"/>
  <c r="K31" i="1"/>
  <c r="L31" i="1"/>
  <c r="J53" i="1"/>
  <c r="K53" i="1"/>
  <c r="J47" i="1"/>
  <c r="K47" i="1"/>
  <c r="K42" i="1"/>
  <c r="J39" i="1"/>
  <c r="K39" i="1"/>
  <c r="J33" i="1"/>
  <c r="K33" i="1"/>
  <c r="J26" i="1"/>
  <c r="K26" i="1"/>
  <c r="J20" i="1"/>
  <c r="K20" i="1"/>
  <c r="J16" i="1"/>
  <c r="K16" i="1"/>
  <c r="J7" i="1"/>
  <c r="K7" i="1"/>
  <c r="M13" i="1"/>
  <c r="I42" i="1"/>
  <c r="H42" i="1"/>
  <c r="K55" i="1" l="1"/>
  <c r="J55" i="1"/>
  <c r="N8" i="1"/>
  <c r="N9" i="1" l="1"/>
  <c r="N10" i="1"/>
  <c r="N12" i="1"/>
  <c r="N15" i="1"/>
  <c r="N17" i="1"/>
  <c r="N18" i="1"/>
  <c r="N19" i="1"/>
  <c r="N21" i="1"/>
  <c r="N22" i="1"/>
  <c r="N23" i="1"/>
  <c r="N24" i="1"/>
  <c r="N25" i="1"/>
  <c r="N27" i="1"/>
  <c r="N28" i="1"/>
  <c r="N29" i="1"/>
  <c r="N30" i="1"/>
  <c r="N34" i="1"/>
  <c r="N35" i="1"/>
  <c r="N37" i="1"/>
  <c r="N38" i="1"/>
  <c r="N40" i="1"/>
  <c r="N41" i="1"/>
  <c r="N43" i="1"/>
  <c r="N44" i="1"/>
  <c r="N45" i="1"/>
  <c r="N46" i="1"/>
  <c r="N48" i="1"/>
  <c r="N50" i="1"/>
  <c r="N51" i="1"/>
  <c r="M8" i="1"/>
  <c r="M9" i="1"/>
  <c r="M10" i="1"/>
  <c r="M11" i="1"/>
  <c r="M12" i="1"/>
  <c r="M14" i="1"/>
  <c r="M15" i="1"/>
  <c r="M17" i="1"/>
  <c r="M18" i="1"/>
  <c r="M19" i="1"/>
  <c r="M21" i="1"/>
  <c r="M22" i="1"/>
  <c r="M23" i="1"/>
  <c r="M24" i="1"/>
  <c r="M25" i="1"/>
  <c r="M27" i="1"/>
  <c r="M28" i="1"/>
  <c r="M29" i="1"/>
  <c r="M30" i="1"/>
  <c r="M32" i="1"/>
  <c r="M31" i="1" s="1"/>
  <c r="M34" i="1"/>
  <c r="M35" i="1"/>
  <c r="M36" i="1"/>
  <c r="M37" i="1"/>
  <c r="M38" i="1"/>
  <c r="M40" i="1"/>
  <c r="M41" i="1"/>
  <c r="M43" i="1"/>
  <c r="M44" i="1"/>
  <c r="M45" i="1"/>
  <c r="M46" i="1"/>
  <c r="M48" i="1"/>
  <c r="M50" i="1"/>
  <c r="M51" i="1"/>
  <c r="M54" i="1"/>
  <c r="H7" i="1"/>
  <c r="H16" i="1"/>
  <c r="I16" i="1"/>
  <c r="N16" i="1" s="1"/>
  <c r="M16" i="1" l="1"/>
  <c r="I53" i="1"/>
  <c r="M53" i="1" s="1"/>
  <c r="H53" i="1"/>
  <c r="I47" i="1"/>
  <c r="H47" i="1"/>
  <c r="I39" i="1"/>
  <c r="H39" i="1"/>
  <c r="I33" i="1"/>
  <c r="H33" i="1"/>
  <c r="H31" i="1"/>
  <c r="I26" i="1"/>
  <c r="H26" i="1"/>
  <c r="I20" i="1"/>
  <c r="H20" i="1"/>
  <c r="I7" i="1"/>
  <c r="N47" i="1" l="1"/>
  <c r="M47" i="1"/>
  <c r="N49" i="1"/>
  <c r="M49" i="1"/>
  <c r="N42" i="1"/>
  <c r="M42" i="1"/>
  <c r="N39" i="1"/>
  <c r="M39" i="1"/>
  <c r="N33" i="1"/>
  <c r="M33" i="1"/>
  <c r="N26" i="1"/>
  <c r="M26" i="1"/>
  <c r="M20" i="1"/>
  <c r="N20" i="1"/>
  <c r="N7" i="1"/>
  <c r="M7" i="1"/>
  <c r="H55" i="1"/>
  <c r="I55" i="1"/>
  <c r="N55" i="1" l="1"/>
  <c r="M55" i="1"/>
</calcChain>
</file>

<file path=xl/sharedStrings.xml><?xml version="1.0" encoding="utf-8"?>
<sst xmlns="http://schemas.openxmlformats.org/spreadsheetml/2006/main" count="119" uniqueCount="110">
  <si>
    <t>Единица измерения: тыс. руб.</t>
  </si>
  <si>
    <t>Наименование показателя</t>
  </si>
  <si>
    <t>Разд.</t>
  </si>
  <si>
    <t/>
  </si>
  <si>
    <t xml:space="preserve">    ОБЩЕГОСУДАРСТВЕННЫЕ ВОПРОСЫ</t>
  </si>
  <si>
    <t>0100</t>
  </si>
  <si>
    <t xml:space="preserve">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</si>
  <si>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</si>
  <si>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</si>
  <si>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</si>
  <si>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</si>
  <si>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</si>
  <si>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</si>
  <si>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</si>
  <si>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Резервные фонды</t>
  </si>
  <si>
    <t>0111</t>
  </si>
  <si>
    <t xml:space="preserve">      Другие общегосударственные вопросы</t>
  </si>
  <si>
    <t>0113</t>
  </si>
  <si>
    <t xml:space="preserve">    НАЦИОНАЛЬНАЯ БЕЗОПАСНОСТЬ И ПРАВООХРАНИТЕЛЬНАЯ ДЕЯТЕЛЬНОСТЬ</t>
  </si>
  <si>
    <t>0300</t>
  </si>
  <si>
    <t xml:space="preserve">      Органы юстиции</t>
  </si>
  <si>
    <t>0304</t>
  </si>
  <si>
    <t xml:space="preserve">      Защита населения и территории от чрезвычайных ситуаций природного и техногенного характера, гражданская оборона</t>
  </si>
  <si>
    <t>0309</t>
  </si>
  <si>
    <t xml:space="preserve">      Другие вопросы в области национальной безопасности и правоохранительной деятельности</t>
  </si>
  <si>
    <t>0314</t>
  </si>
  <si>
    <t xml:space="preserve">    НАЦИОНАЛЬНАЯ ЭКОНОМИКА</t>
  </si>
  <si>
    <t>0400</t>
  </si>
  <si>
    <t xml:space="preserve">      Сельское хозяйство и рыболовство</t>
  </si>
  <si>
    <t>0405</t>
  </si>
  <si>
    <t xml:space="preserve">      Транспорт</t>
  </si>
  <si>
    <t>0408</t>
  </si>
  <si>
    <t xml:space="preserve">      Дорожное хозяйство (дорожные фонды)</t>
  </si>
  <si>
    <t>0409</t>
  </si>
  <si>
    <t xml:space="preserve">      Связь и информатика</t>
  </si>
  <si>
    <t>0410</t>
  </si>
  <si>
    <t xml:space="preserve">      Другие вопросы в области национальной экономики</t>
  </si>
  <si>
    <t>0412</t>
  </si>
  <si>
    <t xml:space="preserve">    ЖИЛИЩНО-КОММУНАЛЬНОЕ ХОЗЯЙСТВО</t>
  </si>
  <si>
    <t>0500</t>
  </si>
  <si>
    <t xml:space="preserve">      Жилищное хозяйство</t>
  </si>
  <si>
    <t>0501</t>
  </si>
  <si>
    <t xml:space="preserve">      Коммунальное хозяйство</t>
  </si>
  <si>
    <t>0502</t>
  </si>
  <si>
    <t xml:space="preserve">      Благоустройство</t>
  </si>
  <si>
    <t>0503</t>
  </si>
  <si>
    <t xml:space="preserve">      Другие вопросы в области жилищно-коммунального хозяйства</t>
  </si>
  <si>
    <t>0505</t>
  </si>
  <si>
    <t xml:space="preserve">    ОХРАНА ОКРУЖАЮЩЕЙ СРЕДЫ</t>
  </si>
  <si>
    <t>0600</t>
  </si>
  <si>
    <t xml:space="preserve">      Другие вопросы в области охраны окружающей среды</t>
  </si>
  <si>
    <t>0605</t>
  </si>
  <si>
    <t xml:space="preserve">    ОБРАЗОВАНИЕ</t>
  </si>
  <si>
    <t>0700</t>
  </si>
  <si>
    <t xml:space="preserve">      Дошкольное образование</t>
  </si>
  <si>
    <t>0701</t>
  </si>
  <si>
    <t xml:space="preserve">      Общее образование</t>
  </si>
  <si>
    <t>0702</t>
  </si>
  <si>
    <t xml:space="preserve">      Дополнительное образование детей</t>
  </si>
  <si>
    <t>0703</t>
  </si>
  <si>
    <t xml:space="preserve">      Молодежная политика и оздоровление детей</t>
  </si>
  <si>
    <t>0707</t>
  </si>
  <si>
    <t xml:space="preserve">      Другие вопросы в области образования</t>
  </si>
  <si>
    <t>0709</t>
  </si>
  <si>
    <t xml:space="preserve">    КУЛЬТУРА, КИНЕМАТОГРАФИЯ</t>
  </si>
  <si>
    <t>0800</t>
  </si>
  <si>
    <t xml:space="preserve">      Культура</t>
  </si>
  <si>
    <t>0801</t>
  </si>
  <si>
    <t xml:space="preserve">      Другие вопросы в области культуры, кинематографии</t>
  </si>
  <si>
    <t>0804</t>
  </si>
  <si>
    <t xml:space="preserve">    СОЦИАЛЬНАЯ ПОЛИТИКА</t>
  </si>
  <si>
    <t>1000</t>
  </si>
  <si>
    <t xml:space="preserve">      Пенсионное обеспечение</t>
  </si>
  <si>
    <t>1001</t>
  </si>
  <si>
    <t xml:space="preserve">      Социальное обеспечение населения</t>
  </si>
  <si>
    <t>1003</t>
  </si>
  <si>
    <t xml:space="preserve">      Охрана семьи и детства</t>
  </si>
  <si>
    <t>1004</t>
  </si>
  <si>
    <t xml:space="preserve">      Другие вопросы в области социальной политики</t>
  </si>
  <si>
    <t>1006</t>
  </si>
  <si>
    <t xml:space="preserve">    ФИЗИЧЕСКАЯ КУЛЬТУРА И СПОРТ</t>
  </si>
  <si>
    <t>1100</t>
  </si>
  <si>
    <t xml:space="preserve">      Другие вопросы в области физической культуры и спорта</t>
  </si>
  <si>
    <t>1105</t>
  </si>
  <si>
    <t xml:space="preserve">    СРЕДСТВА МАССОВОЙ ИНФОРМАЦИИ</t>
  </si>
  <si>
    <t>1200</t>
  </si>
  <si>
    <t xml:space="preserve">      Телевидение и радиовещание</t>
  </si>
  <si>
    <t>1201</t>
  </si>
  <si>
    <t xml:space="preserve">      Периодическая печать и издательства</t>
  </si>
  <si>
    <t>1202</t>
  </si>
  <si>
    <t xml:space="preserve">    ОБСЛУЖИВАНИЕ ГОСУДАРСТВЕННОГО И МУНИЦИПАЛЬНОГО ДОЛГА</t>
  </si>
  <si>
    <t>1300</t>
  </si>
  <si>
    <t xml:space="preserve">      Обслуживание государственного внутреннего и муниципального долга</t>
  </si>
  <si>
    <t>1301</t>
  </si>
  <si>
    <t>ВСЕГО РАСХОДОВ:</t>
  </si>
  <si>
    <t>Уточненный план</t>
  </si>
  <si>
    <t>Исполнено</t>
  </si>
  <si>
    <t>Динамика исполнения бюджета в разрезе разделов (подразделов) бюджетной классификации</t>
  </si>
  <si>
    <t>Судебна система</t>
  </si>
  <si>
    <t>0105</t>
  </si>
  <si>
    <t>Сумма</t>
  </si>
  <si>
    <t>%</t>
  </si>
  <si>
    <t>2018 год</t>
  </si>
  <si>
    <t xml:space="preserve">     Обеспечение проведения выборов и референдумов</t>
  </si>
  <si>
    <t>0107</t>
  </si>
  <si>
    <t>за период 1 квартал 2018 года и 1 квартал 2019 года</t>
  </si>
  <si>
    <t>2019 год</t>
  </si>
  <si>
    <t>Отклонение исполнения (2019 к 2018)</t>
  </si>
  <si>
    <t xml:space="preserve">     Другие вопросы в области средств массовой информации</t>
  </si>
  <si>
    <t>1204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</si>
</sst>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3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color rgb="FF000000"/>
      <name val="Arial CYR"/>
      <charset val="204"/>
    </font>
    <font>
      <i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0"/>
      <color rgb="FF000000"/>
      <name val="Arial CYR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</fills>
  <borders count="10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49" fontId="1" fillId="0" borderId="2">
      <alignment horizontal="center" vertical="top" shrinkToFit="1"/>
    </xf>
    <xf numFmtId="16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16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3"/>
    <xf numFmtId="0" fontId="1" fillId="4" borderId="4"/>
    <xf numFmtId="49" fontId="1" fillId="0" borderId="2">
      <alignment horizontal="left" vertical="top" wrapText="1" indent="2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4" borderId="4">
      <alignment shrinkToFit="1"/>
    </xf>
    <xf numFmtId="4" fontId="3" fillId="3" borderId="2">
      <alignment horizontal="right" vertical="top" shrinkToFit="1"/>
    </xf>
    <xf numFmtId="0" fontId="1" fillId="4" borderId="5"/>
    <xf numFmtId="4" fontId="3" fillId="2" borderId="2">
      <alignment horizontal="right" vertical="top" shrinkToFit="1"/>
    </xf>
    <xf numFmtId="0" fontId="1" fillId="4" borderId="4">
      <alignment horizontal="center"/>
    </xf>
    <xf numFmtId="0" fontId="1" fillId="4" borderId="4">
      <alignment horizontal="left"/>
    </xf>
    <xf numFmtId="0" fontId="1" fillId="4" borderId="5">
      <alignment horizontal="center"/>
    </xf>
    <xf numFmtId="0" fontId="1" fillId="4" borderId="5">
      <alignment horizontal="left"/>
    </xf>
    <xf numFmtId="164" fontId="1" fillId="0" borderId="2">
      <alignment horizontal="right" vertical="top" shrinkToFit="1"/>
    </xf>
  </cellStyleXfs>
  <cellXfs count="50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164" fontId="5" fillId="2" borderId="2" xfId="9" applyNumberFormat="1" applyFont="1" applyAlignment="1" applyProtection="1">
      <alignment horizontal="right" vertical="center" shrinkToFit="1"/>
    </xf>
    <xf numFmtId="0" fontId="7" fillId="0" borderId="2" xfId="7" applyNumberFormat="1" applyFont="1" applyAlignment="1" applyProtection="1">
      <alignment vertical="center" wrapText="1"/>
    </xf>
    <xf numFmtId="49" fontId="7" fillId="0" borderId="2" xfId="8" applyNumberFormat="1" applyFont="1" applyAlignment="1" applyProtection="1">
      <alignment horizontal="center" vertical="center" shrinkToFit="1"/>
    </xf>
    <xf numFmtId="0" fontId="8" fillId="0" borderId="2" xfId="7" applyNumberFormat="1" applyFont="1" applyAlignment="1" applyProtection="1">
      <alignment vertical="center" wrapText="1"/>
    </xf>
    <xf numFmtId="49" fontId="8" fillId="0" borderId="2" xfId="8" applyNumberFormat="1" applyFont="1" applyAlignment="1" applyProtection="1">
      <alignment horizontal="center" vertical="center" shrinkToFit="1"/>
    </xf>
    <xf numFmtId="164" fontId="9" fillId="2" borderId="2" xfId="9" applyNumberFormat="1" applyFont="1" applyAlignment="1" applyProtection="1">
      <alignment horizontal="right" vertical="center" shrinkToFit="1"/>
    </xf>
    <xf numFmtId="164" fontId="9" fillId="3" borderId="2" xfId="12" applyNumberFormat="1" applyFont="1" applyAlignment="1" applyProtection="1">
      <alignment horizontal="right" vertical="center" shrinkToFit="1"/>
    </xf>
    <xf numFmtId="0" fontId="8" fillId="5" borderId="6" xfId="6" applyNumberFormat="1" applyFont="1" applyFill="1" applyBorder="1" applyAlignment="1" applyProtection="1">
      <alignment horizontal="center" vertical="center" wrapText="1"/>
    </xf>
    <xf numFmtId="0" fontId="7" fillId="6" borderId="9" xfId="0" applyFont="1" applyFill="1" applyBorder="1" applyAlignment="1">
      <alignment vertical="center" wrapText="1"/>
    </xf>
    <xf numFmtId="49" fontId="7" fillId="6" borderId="9" xfId="0" applyNumberFormat="1" applyFont="1" applyFill="1" applyBorder="1" applyAlignment="1">
      <alignment horizontal="center" vertical="center" shrinkToFit="1"/>
    </xf>
    <xf numFmtId="0" fontId="10" fillId="0" borderId="9" xfId="0" applyFont="1" applyBorder="1" applyAlignment="1" applyProtection="1">
      <alignment horizontal="center" vertical="center" wrapText="1"/>
      <protection locked="0"/>
    </xf>
    <xf numFmtId="0" fontId="1" fillId="0" borderId="7" xfId="6" applyNumberFormat="1" applyBorder="1" applyAlignment="1" applyProtection="1">
      <alignment horizontal="center" vertical="center" wrapText="1"/>
    </xf>
    <xf numFmtId="0" fontId="1" fillId="5" borderId="1" xfId="2" applyNumberFormat="1" applyFill="1" applyAlignment="1" applyProtection="1">
      <alignment horizontal="center" vertical="center"/>
    </xf>
    <xf numFmtId="0" fontId="1" fillId="0" borderId="1" xfId="2" applyNumberFormat="1" applyAlignment="1" applyProtection="1">
      <alignment horizontal="center" vertical="center"/>
    </xf>
    <xf numFmtId="0" fontId="0" fillId="0" borderId="0" xfId="0" applyAlignment="1" applyProtection="1">
      <alignment horizontal="center" vertical="center"/>
      <protection locked="0"/>
    </xf>
    <xf numFmtId="164" fontId="8" fillId="5" borderId="2" xfId="9" applyNumberFormat="1" applyFont="1" applyFill="1" applyAlignment="1" applyProtection="1">
      <alignment horizontal="center" vertical="center" shrinkToFit="1"/>
    </xf>
    <xf numFmtId="164" fontId="5" fillId="2" borderId="7" xfId="9" applyNumberFormat="1" applyFont="1" applyBorder="1" applyAlignment="1" applyProtection="1">
      <alignment horizontal="center" vertical="center" shrinkToFit="1"/>
    </xf>
    <xf numFmtId="164" fontId="11" fillId="0" borderId="9" xfId="0" applyNumberFormat="1" applyFont="1" applyBorder="1" applyAlignment="1" applyProtection="1">
      <alignment horizontal="center" vertical="center"/>
      <protection locked="0"/>
    </xf>
    <xf numFmtId="165" fontId="11" fillId="0" borderId="9" xfId="0" applyNumberFormat="1" applyFont="1" applyBorder="1" applyAlignment="1" applyProtection="1">
      <alignment horizontal="center" vertical="center"/>
      <protection locked="0"/>
    </xf>
    <xf numFmtId="164" fontId="7" fillId="5" borderId="2" xfId="9" applyNumberFormat="1" applyFont="1" applyFill="1" applyAlignment="1" applyProtection="1">
      <alignment horizontal="center" vertical="center" shrinkToFit="1"/>
    </xf>
    <xf numFmtId="164" fontId="12" fillId="0" borderId="9" xfId="0" applyNumberFormat="1" applyFont="1" applyBorder="1" applyAlignment="1" applyProtection="1">
      <alignment horizontal="center" vertical="center"/>
      <protection locked="0"/>
    </xf>
    <xf numFmtId="165" fontId="12" fillId="0" borderId="9" xfId="0" applyNumberFormat="1" applyFont="1" applyBorder="1" applyAlignment="1" applyProtection="1">
      <alignment horizontal="center" vertical="center"/>
      <protection locked="0"/>
    </xf>
    <xf numFmtId="164" fontId="8" fillId="5" borderId="2" xfId="12" applyNumberFormat="1" applyFont="1" applyFill="1" applyAlignment="1" applyProtection="1">
      <alignment horizontal="center" vertical="center" shrinkToFit="1"/>
    </xf>
    <xf numFmtId="164" fontId="5" fillId="3" borderId="7" xfId="12" applyNumberFormat="1" applyFont="1" applyBorder="1" applyAlignment="1" applyProtection="1">
      <alignment horizontal="center" vertical="center" shrinkToFit="1"/>
    </xf>
    <xf numFmtId="164" fontId="12" fillId="0" borderId="0" xfId="0" applyNumberFormat="1" applyFont="1" applyAlignment="1" applyProtection="1">
      <alignment horizontal="center" vertical="center"/>
      <protection locked="0"/>
    </xf>
    <xf numFmtId="165" fontId="11" fillId="0" borderId="0" xfId="0" applyNumberFormat="1" applyFont="1" applyAlignment="1" applyProtection="1">
      <alignment horizontal="center" vertical="center"/>
      <protection locked="0"/>
    </xf>
    <xf numFmtId="0" fontId="1" fillId="5" borderId="1" xfId="14" applyNumberFormat="1" applyFill="1" applyAlignment="1" applyProtection="1">
      <alignment horizontal="center" vertical="center" wrapText="1"/>
    </xf>
    <xf numFmtId="0" fontId="1" fillId="0" borderId="1" xfId="14" applyNumberFormat="1" applyAlignment="1" applyProtection="1">
      <alignment horizontal="center" vertical="center" wrapText="1"/>
    </xf>
    <xf numFmtId="0" fontId="0" fillId="5" borderId="0" xfId="0" applyFill="1" applyAlignment="1" applyProtection="1">
      <alignment horizontal="center" vertical="center"/>
      <protection locked="0"/>
    </xf>
    <xf numFmtId="0" fontId="1" fillId="0" borderId="1" xfId="1" applyNumberFormat="1" applyProtection="1">
      <alignment wrapText="1"/>
    </xf>
    <xf numFmtId="0" fontId="1" fillId="0" borderId="1" xfId="1" applyProtection="1">
      <alignment wrapText="1"/>
      <protection locked="0"/>
    </xf>
    <xf numFmtId="0" fontId="2" fillId="0" borderId="1" xfId="3" applyNumberFormat="1" applyProtection="1">
      <alignment horizontal="center" wrapText="1"/>
    </xf>
    <xf numFmtId="0" fontId="2" fillId="0" borderId="1" xfId="3" applyProtection="1">
      <alignment horizontal="center" wrapText="1"/>
      <protection locked="0"/>
    </xf>
    <xf numFmtId="0" fontId="2" fillId="0" borderId="1" xfId="4" applyNumberFormat="1" applyProtection="1">
      <alignment horizontal="center"/>
    </xf>
    <xf numFmtId="0" fontId="2" fillId="0" borderId="1" xfId="4" applyProtection="1">
      <alignment horizontal="center"/>
      <protection locked="0"/>
    </xf>
    <xf numFmtId="0" fontId="6" fillId="0" borderId="1" xfId="5" applyNumberFormat="1" applyFont="1" applyBorder="1" applyAlignment="1" applyProtection="1">
      <alignment horizontal="right"/>
    </xf>
    <xf numFmtId="0" fontId="1" fillId="0" borderId="1" xfId="14" applyNumberFormat="1" applyProtection="1">
      <alignment horizontal="left" wrapText="1"/>
    </xf>
    <xf numFmtId="0" fontId="1" fillId="0" borderId="1" xfId="14" applyProtection="1">
      <alignment horizontal="left" wrapText="1"/>
      <protection locked="0"/>
    </xf>
    <xf numFmtId="0" fontId="8" fillId="5" borderId="7" xfId="6" applyNumberFormat="1" applyFont="1" applyFill="1" applyBorder="1" applyAlignment="1" applyProtection="1">
      <alignment horizontal="center" vertical="center" wrapText="1"/>
    </xf>
    <xf numFmtId="0" fontId="8" fillId="5" borderId="8" xfId="6" applyNumberFormat="1" applyFont="1" applyFill="1" applyBorder="1" applyAlignment="1" applyProtection="1">
      <alignment horizontal="center" vertical="center" wrapText="1"/>
    </xf>
    <xf numFmtId="0" fontId="8" fillId="0" borderId="2" xfId="11" applyNumberFormat="1" applyFont="1" applyAlignment="1" applyProtection="1">
      <alignment horizontal="left" vertical="center"/>
    </xf>
    <xf numFmtId="0" fontId="8" fillId="0" borderId="2" xfId="11" applyFont="1" applyAlignment="1" applyProtection="1">
      <alignment horizontal="left" vertical="center"/>
      <protection locked="0"/>
    </xf>
    <xf numFmtId="0" fontId="10" fillId="0" borderId="9" xfId="0" applyFont="1" applyBorder="1" applyAlignment="1" applyProtection="1">
      <alignment horizontal="center" vertical="center" wrapText="1"/>
      <protection locked="0"/>
    </xf>
    <xf numFmtId="0" fontId="3" fillId="0" borderId="2" xfId="6" applyNumberFormat="1" applyFont="1" applyProtection="1">
      <alignment horizontal="center" vertical="center" wrapText="1"/>
    </xf>
    <xf numFmtId="0" fontId="3" fillId="0" borderId="2" xfId="6" applyFont="1" applyProtection="1">
      <alignment horizontal="center" vertical="center" wrapText="1"/>
      <protection locked="0"/>
    </xf>
    <xf numFmtId="0" fontId="8" fillId="0" borderId="2" xfId="6" applyNumberFormat="1" applyFont="1" applyProtection="1">
      <alignment horizontal="center" vertical="center" wrapText="1"/>
    </xf>
    <xf numFmtId="0" fontId="8" fillId="0" borderId="2" xfId="6" applyFont="1" applyProtection="1">
      <alignment horizontal="center" vertical="center" wrapText="1"/>
      <protection locked="0"/>
    </xf>
  </cellXfs>
  <cellStyles count="35">
    <cellStyle name="br" xfId="17"/>
    <cellStyle name="col" xfId="16"/>
    <cellStyle name="st31" xfId="12"/>
    <cellStyle name="st32" xfId="9"/>
    <cellStyle name="st33" xfId="34"/>
    <cellStyle name="style0" xfId="18"/>
    <cellStyle name="td" xfId="19"/>
    <cellStyle name="tr" xfId="15"/>
    <cellStyle name="xl21" xfId="20"/>
    <cellStyle name="xl22" xfId="1"/>
    <cellStyle name="xl23" xfId="2"/>
    <cellStyle name="xl24" xfId="3"/>
    <cellStyle name="xl25" xfId="4"/>
    <cellStyle name="xl26" xfId="5"/>
    <cellStyle name="xl27" xfId="21"/>
    <cellStyle name="xl28" xfId="6"/>
    <cellStyle name="xl29" xfId="22"/>
    <cellStyle name="xl30" xfId="23"/>
    <cellStyle name="xl31" xfId="8"/>
    <cellStyle name="xl32" xfId="24"/>
    <cellStyle name="xl33" xfId="25"/>
    <cellStyle name="xl34" xfId="26"/>
    <cellStyle name="xl35" xfId="11"/>
    <cellStyle name="xl36" xfId="27"/>
    <cellStyle name="xl37" xfId="13"/>
    <cellStyle name="xl38" xfId="28"/>
    <cellStyle name="xl39" xfId="14"/>
    <cellStyle name="xl40" xfId="7"/>
    <cellStyle name="xl41" xfId="29"/>
    <cellStyle name="xl42" xfId="10"/>
    <cellStyle name="xl43" xfId="30"/>
    <cellStyle name="xl44" xfId="31"/>
    <cellStyle name="xl45" xfId="32"/>
    <cellStyle name="xl46" xfId="33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57"/>
  <sheetViews>
    <sheetView showGridLines="0" tabSelected="1" zoomScale="110" zoomScaleNormal="110" workbookViewId="0">
      <pane ySplit="6" topLeftCell="A7" activePane="bottomLeft" state="frozen"/>
      <selection pane="bottomLeft" activeCell="R19" sqref="R19"/>
    </sheetView>
  </sheetViews>
  <sheetFormatPr defaultRowHeight="15" outlineLevelRow="1" x14ac:dyDescent="0.25"/>
  <cols>
    <col min="1" max="1" width="73" style="1" customWidth="1"/>
    <col min="2" max="2" width="7.7109375" style="1" customWidth="1"/>
    <col min="3" max="7" width="9.140625" style="1" hidden="1"/>
    <col min="8" max="8" width="14.5703125" style="17" customWidth="1"/>
    <col min="9" max="9" width="12.28515625" style="17" customWidth="1"/>
    <col min="10" max="10" width="13.85546875" style="31" customWidth="1"/>
    <col min="11" max="11" width="12.7109375" style="31" customWidth="1"/>
    <col min="12" max="12" width="9.140625" style="17" hidden="1"/>
    <col min="13" max="13" width="13" style="17" customWidth="1"/>
    <col min="14" max="14" width="11.5703125" style="17" customWidth="1"/>
    <col min="15" max="16384" width="9.140625" style="1"/>
  </cols>
  <sheetData>
    <row r="1" spans="1:14" ht="15.2" customHeight="1" x14ac:dyDescent="0.25">
      <c r="A1" s="32"/>
      <c r="B1" s="33"/>
      <c r="C1" s="33"/>
      <c r="D1" s="33"/>
      <c r="E1" s="33"/>
      <c r="F1" s="33"/>
      <c r="G1" s="33"/>
      <c r="H1" s="33"/>
      <c r="I1" s="33"/>
      <c r="J1" s="33"/>
      <c r="K1" s="15"/>
      <c r="L1" s="16"/>
    </row>
    <row r="2" spans="1:14" ht="15.95" customHeight="1" x14ac:dyDescent="0.25">
      <c r="A2" s="34" t="s">
        <v>97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</row>
    <row r="3" spans="1:14" ht="15.75" customHeight="1" x14ac:dyDescent="0.25">
      <c r="A3" s="36" t="s">
        <v>105</v>
      </c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</row>
    <row r="4" spans="1:14" ht="16.5" customHeight="1" x14ac:dyDescent="0.25">
      <c r="A4" s="38" t="s">
        <v>0</v>
      </c>
      <c r="B4" s="38"/>
      <c r="C4" s="38"/>
      <c r="D4" s="38"/>
      <c r="E4" s="38"/>
      <c r="F4" s="38"/>
      <c r="G4" s="38"/>
      <c r="H4" s="38"/>
      <c r="I4" s="38"/>
      <c r="J4" s="38"/>
      <c r="K4" s="38"/>
      <c r="L4" s="38"/>
      <c r="M4" s="38"/>
      <c r="N4" s="38"/>
    </row>
    <row r="5" spans="1:14" ht="33.75" customHeight="1" x14ac:dyDescent="0.25">
      <c r="A5" s="48" t="s">
        <v>1</v>
      </c>
      <c r="B5" s="48" t="s">
        <v>2</v>
      </c>
      <c r="C5" s="46" t="s">
        <v>3</v>
      </c>
      <c r="D5" s="46" t="s">
        <v>3</v>
      </c>
      <c r="E5" s="46" t="s">
        <v>3</v>
      </c>
      <c r="F5" s="46" t="s">
        <v>3</v>
      </c>
      <c r="G5" s="46" t="s">
        <v>3</v>
      </c>
      <c r="H5" s="41" t="s">
        <v>102</v>
      </c>
      <c r="I5" s="42"/>
      <c r="J5" s="41" t="s">
        <v>106</v>
      </c>
      <c r="K5" s="42"/>
      <c r="L5" s="14" t="s">
        <v>3</v>
      </c>
      <c r="M5" s="45" t="s">
        <v>107</v>
      </c>
      <c r="N5" s="45"/>
    </row>
    <row r="6" spans="1:14" ht="39" customHeight="1" x14ac:dyDescent="0.25">
      <c r="A6" s="49"/>
      <c r="B6" s="49"/>
      <c r="C6" s="47"/>
      <c r="D6" s="47"/>
      <c r="E6" s="47"/>
      <c r="F6" s="47"/>
      <c r="G6" s="47"/>
      <c r="H6" s="10" t="s">
        <v>95</v>
      </c>
      <c r="I6" s="10" t="s">
        <v>96</v>
      </c>
      <c r="J6" s="10" t="s">
        <v>95</v>
      </c>
      <c r="K6" s="10" t="s">
        <v>96</v>
      </c>
      <c r="L6" s="14"/>
      <c r="M6" s="13" t="s">
        <v>100</v>
      </c>
      <c r="N6" s="13" t="s">
        <v>101</v>
      </c>
    </row>
    <row r="7" spans="1:14" ht="23.25" customHeight="1" x14ac:dyDescent="0.25">
      <c r="A7" s="6" t="s">
        <v>4</v>
      </c>
      <c r="B7" s="7" t="s">
        <v>5</v>
      </c>
      <c r="C7" s="7"/>
      <c r="D7" s="7"/>
      <c r="E7" s="7"/>
      <c r="F7" s="7"/>
      <c r="G7" s="8">
        <v>0</v>
      </c>
      <c r="H7" s="18">
        <f>SUM(H8:H15)</f>
        <v>189139.82400000002</v>
      </c>
      <c r="I7" s="18">
        <f>SUM(I8:I15)</f>
        <v>46640.696000000004</v>
      </c>
      <c r="J7" s="18">
        <f t="shared" ref="J7:K7" si="0">SUM(J8:J15)</f>
        <v>211842.97</v>
      </c>
      <c r="K7" s="18">
        <f t="shared" si="0"/>
        <v>33920.19</v>
      </c>
      <c r="L7" s="19">
        <v>133915.76850000001</v>
      </c>
      <c r="M7" s="20">
        <f>K7-I7</f>
        <v>-12720.506000000001</v>
      </c>
      <c r="N7" s="21">
        <f>K7/I7*100-100</f>
        <v>-27.273405182461246</v>
      </c>
    </row>
    <row r="8" spans="1:14" ht="25.5" outlineLevel="1" x14ac:dyDescent="0.25">
      <c r="A8" s="4" t="s">
        <v>6</v>
      </c>
      <c r="B8" s="5" t="s">
        <v>7</v>
      </c>
      <c r="C8" s="5"/>
      <c r="D8" s="5"/>
      <c r="E8" s="5"/>
      <c r="F8" s="5"/>
      <c r="G8" s="3">
        <v>0</v>
      </c>
      <c r="H8" s="22">
        <v>2955.5</v>
      </c>
      <c r="I8" s="22">
        <v>706.63400000000001</v>
      </c>
      <c r="J8" s="22">
        <v>2871.08</v>
      </c>
      <c r="K8" s="22">
        <v>517.71</v>
      </c>
      <c r="L8" s="19">
        <v>1234.6614</v>
      </c>
      <c r="M8" s="23">
        <f t="shared" ref="M8:M55" si="1">K8-I8</f>
        <v>-188.92399999999998</v>
      </c>
      <c r="N8" s="24">
        <f>K8/I8*100-100</f>
        <v>-26.73576420042059</v>
      </c>
    </row>
    <row r="9" spans="1:14" ht="25.5" outlineLevel="1" x14ac:dyDescent="0.25">
      <c r="A9" s="4" t="s">
        <v>8</v>
      </c>
      <c r="B9" s="5" t="s">
        <v>9</v>
      </c>
      <c r="C9" s="5"/>
      <c r="D9" s="5"/>
      <c r="E9" s="5"/>
      <c r="F9" s="5"/>
      <c r="G9" s="3">
        <v>0</v>
      </c>
      <c r="H9" s="22">
        <v>9531.49</v>
      </c>
      <c r="I9" s="22">
        <v>1831.816</v>
      </c>
      <c r="J9" s="22">
        <v>9507.4</v>
      </c>
      <c r="K9" s="22">
        <v>2126.27</v>
      </c>
      <c r="L9" s="19">
        <v>4720.0245000000004</v>
      </c>
      <c r="M9" s="23">
        <f t="shared" si="1"/>
        <v>294.45399999999995</v>
      </c>
      <c r="N9" s="24">
        <f t="shared" ref="N9:N55" si="2">K9/I9*100-100</f>
        <v>16.074431056394303</v>
      </c>
    </row>
    <row r="10" spans="1:14" ht="38.25" outlineLevel="1" x14ac:dyDescent="0.25">
      <c r="A10" s="4" t="s">
        <v>10</v>
      </c>
      <c r="B10" s="5" t="s">
        <v>11</v>
      </c>
      <c r="C10" s="5"/>
      <c r="D10" s="5"/>
      <c r="E10" s="5"/>
      <c r="F10" s="5"/>
      <c r="G10" s="3">
        <v>0</v>
      </c>
      <c r="H10" s="22">
        <v>96208.945999999996</v>
      </c>
      <c r="I10" s="22">
        <v>21203.789000000001</v>
      </c>
      <c r="J10" s="22">
        <v>99734.8</v>
      </c>
      <c r="K10" s="22">
        <v>19152.02</v>
      </c>
      <c r="L10" s="19">
        <v>68551.580100000006</v>
      </c>
      <c r="M10" s="23">
        <f t="shared" si="1"/>
        <v>-2051.7690000000002</v>
      </c>
      <c r="N10" s="24">
        <f t="shared" si="2"/>
        <v>-9.6764262274068074</v>
      </c>
    </row>
    <row r="11" spans="1:14" outlineLevel="1" x14ac:dyDescent="0.25">
      <c r="A11" s="11" t="s">
        <v>98</v>
      </c>
      <c r="B11" s="12" t="s">
        <v>99</v>
      </c>
      <c r="C11" s="12" t="s">
        <v>99</v>
      </c>
      <c r="D11" s="5"/>
      <c r="E11" s="5"/>
      <c r="F11" s="5"/>
      <c r="G11" s="3"/>
      <c r="H11" s="22">
        <v>0</v>
      </c>
      <c r="I11" s="22">
        <v>0</v>
      </c>
      <c r="J11" s="22">
        <v>12.08</v>
      </c>
      <c r="K11" s="22">
        <v>0</v>
      </c>
      <c r="L11" s="19"/>
      <c r="M11" s="23">
        <f t="shared" si="1"/>
        <v>0</v>
      </c>
      <c r="N11" s="24">
        <v>0</v>
      </c>
    </row>
    <row r="12" spans="1:14" ht="25.5" outlineLevel="1" x14ac:dyDescent="0.25">
      <c r="A12" s="4" t="s">
        <v>12</v>
      </c>
      <c r="B12" s="5" t="s">
        <v>13</v>
      </c>
      <c r="C12" s="5"/>
      <c r="D12" s="5"/>
      <c r="E12" s="5"/>
      <c r="F12" s="5"/>
      <c r="G12" s="3">
        <v>0</v>
      </c>
      <c r="H12" s="22">
        <v>2865.5</v>
      </c>
      <c r="I12" s="22">
        <v>741.149</v>
      </c>
      <c r="J12" s="22">
        <v>2602.98</v>
      </c>
      <c r="K12" s="22">
        <v>322.49</v>
      </c>
      <c r="L12" s="19">
        <v>2405.1464000000001</v>
      </c>
      <c r="M12" s="23">
        <f t="shared" si="1"/>
        <v>-418.65899999999999</v>
      </c>
      <c r="N12" s="24">
        <f t="shared" si="2"/>
        <v>-56.487831731541164</v>
      </c>
    </row>
    <row r="13" spans="1:14" outlineLevel="1" x14ac:dyDescent="0.25">
      <c r="A13" s="4" t="s">
        <v>103</v>
      </c>
      <c r="B13" s="5" t="s">
        <v>104</v>
      </c>
      <c r="C13" s="5"/>
      <c r="D13" s="5"/>
      <c r="E13" s="5"/>
      <c r="F13" s="5"/>
      <c r="G13" s="3"/>
      <c r="H13" s="22">
        <v>1312.5</v>
      </c>
      <c r="I13" s="22">
        <v>0</v>
      </c>
      <c r="J13" s="22">
        <v>0</v>
      </c>
      <c r="K13" s="22">
        <v>0</v>
      </c>
      <c r="L13" s="19"/>
      <c r="M13" s="23">
        <f t="shared" ref="M13" si="3">K13-I13</f>
        <v>0</v>
      </c>
      <c r="N13" s="24">
        <v>0</v>
      </c>
    </row>
    <row r="14" spans="1:14" outlineLevel="1" x14ac:dyDescent="0.25">
      <c r="A14" s="4" t="s">
        <v>14</v>
      </c>
      <c r="B14" s="5" t="s">
        <v>15</v>
      </c>
      <c r="C14" s="5"/>
      <c r="D14" s="5"/>
      <c r="E14" s="5"/>
      <c r="F14" s="5"/>
      <c r="G14" s="3">
        <v>0</v>
      </c>
      <c r="H14" s="22">
        <v>3000</v>
      </c>
      <c r="I14" s="22">
        <v>0</v>
      </c>
      <c r="J14" s="22">
        <v>3000</v>
      </c>
      <c r="K14" s="22">
        <v>0</v>
      </c>
      <c r="L14" s="19">
        <v>0</v>
      </c>
      <c r="M14" s="23">
        <f t="shared" si="1"/>
        <v>0</v>
      </c>
      <c r="N14" s="24">
        <v>0</v>
      </c>
    </row>
    <row r="15" spans="1:14" outlineLevel="1" x14ac:dyDescent="0.25">
      <c r="A15" s="4" t="s">
        <v>16</v>
      </c>
      <c r="B15" s="5" t="s">
        <v>17</v>
      </c>
      <c r="C15" s="5"/>
      <c r="D15" s="5"/>
      <c r="E15" s="5"/>
      <c r="F15" s="5"/>
      <c r="G15" s="3">
        <v>0</v>
      </c>
      <c r="H15" s="22">
        <v>73265.888000000006</v>
      </c>
      <c r="I15" s="22">
        <v>22157.308000000001</v>
      </c>
      <c r="J15" s="22">
        <v>94114.63</v>
      </c>
      <c r="K15" s="22">
        <v>11801.7</v>
      </c>
      <c r="L15" s="19">
        <v>57004.356099999997</v>
      </c>
      <c r="M15" s="23">
        <f t="shared" si="1"/>
        <v>-10355.608</v>
      </c>
      <c r="N15" s="24">
        <f t="shared" si="2"/>
        <v>-46.736760620920194</v>
      </c>
    </row>
    <row r="16" spans="1:14" ht="25.5" x14ac:dyDescent="0.25">
      <c r="A16" s="6" t="s">
        <v>18</v>
      </c>
      <c r="B16" s="7" t="s">
        <v>19</v>
      </c>
      <c r="C16" s="7"/>
      <c r="D16" s="7"/>
      <c r="E16" s="7"/>
      <c r="F16" s="7"/>
      <c r="G16" s="8">
        <v>0</v>
      </c>
      <c r="H16" s="18">
        <f>SUM(H17:H19)</f>
        <v>10478.619000000001</v>
      </c>
      <c r="I16" s="18">
        <f>SUM(I17:I19)</f>
        <v>2140.0279999999998</v>
      </c>
      <c r="J16" s="18">
        <f t="shared" ref="J16:K16" si="4">SUM(J17:J19)</f>
        <v>14733.24</v>
      </c>
      <c r="K16" s="18">
        <f t="shared" si="4"/>
        <v>2707.77</v>
      </c>
      <c r="L16" s="19">
        <v>7237.4459999999999</v>
      </c>
      <c r="M16" s="20">
        <f t="shared" si="1"/>
        <v>567.74200000000019</v>
      </c>
      <c r="N16" s="21">
        <f t="shared" si="2"/>
        <v>26.52965288304641</v>
      </c>
    </row>
    <row r="17" spans="1:14" outlineLevel="1" x14ac:dyDescent="0.25">
      <c r="A17" s="4" t="s">
        <v>20</v>
      </c>
      <c r="B17" s="5" t="s">
        <v>21</v>
      </c>
      <c r="C17" s="5"/>
      <c r="D17" s="5"/>
      <c r="E17" s="5"/>
      <c r="F17" s="5"/>
      <c r="G17" s="3">
        <v>0</v>
      </c>
      <c r="H17" s="22">
        <v>2443.19</v>
      </c>
      <c r="I17" s="22">
        <v>461.08</v>
      </c>
      <c r="J17" s="22">
        <v>4367.4799999999996</v>
      </c>
      <c r="K17" s="22">
        <v>999.27</v>
      </c>
      <c r="L17" s="19">
        <v>1877.0389</v>
      </c>
      <c r="M17" s="23">
        <f t="shared" si="1"/>
        <v>538.19000000000005</v>
      </c>
      <c r="N17" s="24">
        <f t="shared" si="2"/>
        <v>116.72377895376073</v>
      </c>
    </row>
    <row r="18" spans="1:14" ht="25.5" outlineLevel="1" x14ac:dyDescent="0.25">
      <c r="A18" s="4" t="s">
        <v>22</v>
      </c>
      <c r="B18" s="5" t="s">
        <v>23</v>
      </c>
      <c r="C18" s="5"/>
      <c r="D18" s="5"/>
      <c r="E18" s="5"/>
      <c r="F18" s="5"/>
      <c r="G18" s="3">
        <v>0</v>
      </c>
      <c r="H18" s="22">
        <v>7235.4290000000001</v>
      </c>
      <c r="I18" s="22">
        <v>1667.6320000000001</v>
      </c>
      <c r="J18" s="22">
        <v>7756.36</v>
      </c>
      <c r="K18" s="22">
        <v>1575.82</v>
      </c>
      <c r="L18" s="19">
        <v>4922.6171999999997</v>
      </c>
      <c r="M18" s="23">
        <f t="shared" si="1"/>
        <v>-91.812000000000126</v>
      </c>
      <c r="N18" s="24">
        <f t="shared" si="2"/>
        <v>-5.5055311963310913</v>
      </c>
    </row>
    <row r="19" spans="1:14" ht="25.5" outlineLevel="1" x14ac:dyDescent="0.25">
      <c r="A19" s="4" t="s">
        <v>24</v>
      </c>
      <c r="B19" s="5" t="s">
        <v>25</v>
      </c>
      <c r="C19" s="5"/>
      <c r="D19" s="5"/>
      <c r="E19" s="5"/>
      <c r="F19" s="5"/>
      <c r="G19" s="3">
        <v>0</v>
      </c>
      <c r="H19" s="22">
        <v>800</v>
      </c>
      <c r="I19" s="22">
        <v>11.316000000000001</v>
      </c>
      <c r="J19" s="22">
        <v>2609.4</v>
      </c>
      <c r="K19" s="22">
        <v>132.68</v>
      </c>
      <c r="L19" s="19">
        <v>437.78989999999999</v>
      </c>
      <c r="M19" s="23">
        <f t="shared" si="1"/>
        <v>121.364</v>
      </c>
      <c r="N19" s="24">
        <f t="shared" si="2"/>
        <v>1072.4991162955109</v>
      </c>
    </row>
    <row r="20" spans="1:14" x14ac:dyDescent="0.25">
      <c r="A20" s="6" t="s">
        <v>26</v>
      </c>
      <c r="B20" s="7" t="s">
        <v>27</v>
      </c>
      <c r="C20" s="7"/>
      <c r="D20" s="7"/>
      <c r="E20" s="7"/>
      <c r="F20" s="7"/>
      <c r="G20" s="8">
        <v>0</v>
      </c>
      <c r="H20" s="18">
        <f>SUM(H21:H25)</f>
        <v>197750.72999999998</v>
      </c>
      <c r="I20" s="18">
        <f>SUM(I21:I25)</f>
        <v>36802.968999999997</v>
      </c>
      <c r="J20" s="18">
        <f t="shared" ref="J20:K20" si="5">SUM(J21:J25)</f>
        <v>271398.90999999997</v>
      </c>
      <c r="K20" s="18">
        <f t="shared" si="5"/>
        <v>59556.78</v>
      </c>
      <c r="L20" s="19">
        <v>99284.215299999996</v>
      </c>
      <c r="M20" s="20">
        <f t="shared" si="1"/>
        <v>22753.811000000002</v>
      </c>
      <c r="N20" s="21">
        <f t="shared" si="2"/>
        <v>61.826020069196062</v>
      </c>
    </row>
    <row r="21" spans="1:14" outlineLevel="1" x14ac:dyDescent="0.25">
      <c r="A21" s="4" t="s">
        <v>28</v>
      </c>
      <c r="B21" s="5" t="s">
        <v>29</v>
      </c>
      <c r="C21" s="5"/>
      <c r="D21" s="5"/>
      <c r="E21" s="5"/>
      <c r="F21" s="5"/>
      <c r="G21" s="3">
        <v>0</v>
      </c>
      <c r="H21" s="22">
        <v>7324.4359999999997</v>
      </c>
      <c r="I21" s="22">
        <v>553.34199999999998</v>
      </c>
      <c r="J21" s="22">
        <v>10203.950000000001</v>
      </c>
      <c r="K21" s="22">
        <v>1292.04</v>
      </c>
      <c r="L21" s="19">
        <v>3027.9883</v>
      </c>
      <c r="M21" s="23">
        <f t="shared" si="1"/>
        <v>738.69799999999998</v>
      </c>
      <c r="N21" s="24">
        <f t="shared" si="2"/>
        <v>133.49754762877208</v>
      </c>
    </row>
    <row r="22" spans="1:14" outlineLevel="1" x14ac:dyDescent="0.25">
      <c r="A22" s="4" t="s">
        <v>30</v>
      </c>
      <c r="B22" s="5" t="s">
        <v>31</v>
      </c>
      <c r="C22" s="5"/>
      <c r="D22" s="5"/>
      <c r="E22" s="5"/>
      <c r="F22" s="5"/>
      <c r="G22" s="3">
        <v>0</v>
      </c>
      <c r="H22" s="22">
        <v>20304.762999999999</v>
      </c>
      <c r="I22" s="22">
        <v>106.456</v>
      </c>
      <c r="J22" s="22">
        <v>19263.900000000001</v>
      </c>
      <c r="K22" s="22">
        <v>5267.36</v>
      </c>
      <c r="L22" s="19">
        <v>157.02199999999999</v>
      </c>
      <c r="M22" s="23">
        <f t="shared" si="1"/>
        <v>5160.9039999999995</v>
      </c>
      <c r="N22" s="24">
        <f t="shared" si="2"/>
        <v>4847.9221462388214</v>
      </c>
    </row>
    <row r="23" spans="1:14" outlineLevel="1" x14ac:dyDescent="0.25">
      <c r="A23" s="4" t="s">
        <v>32</v>
      </c>
      <c r="B23" s="5" t="s">
        <v>33</v>
      </c>
      <c r="C23" s="5"/>
      <c r="D23" s="5"/>
      <c r="E23" s="5"/>
      <c r="F23" s="5"/>
      <c r="G23" s="3">
        <v>0</v>
      </c>
      <c r="H23" s="22">
        <v>121157.351</v>
      </c>
      <c r="I23" s="22">
        <v>25282.294999999998</v>
      </c>
      <c r="J23" s="22">
        <v>186967.61</v>
      </c>
      <c r="K23" s="22">
        <v>41682.14</v>
      </c>
      <c r="L23" s="19">
        <v>59914.258699999998</v>
      </c>
      <c r="M23" s="23">
        <f t="shared" si="1"/>
        <v>16399.845000000001</v>
      </c>
      <c r="N23" s="24">
        <f t="shared" si="2"/>
        <v>64.86691576061429</v>
      </c>
    </row>
    <row r="24" spans="1:14" outlineLevel="1" x14ac:dyDescent="0.25">
      <c r="A24" s="4" t="s">
        <v>34</v>
      </c>
      <c r="B24" s="5" t="s">
        <v>35</v>
      </c>
      <c r="C24" s="5"/>
      <c r="D24" s="5"/>
      <c r="E24" s="5"/>
      <c r="F24" s="5"/>
      <c r="G24" s="3">
        <v>0</v>
      </c>
      <c r="H24" s="22">
        <v>23711.919999999998</v>
      </c>
      <c r="I24" s="22">
        <v>5826.9120000000003</v>
      </c>
      <c r="J24" s="22">
        <v>24960.41</v>
      </c>
      <c r="K24" s="22">
        <v>6102.02</v>
      </c>
      <c r="L24" s="19">
        <v>19383.687600000001</v>
      </c>
      <c r="M24" s="23">
        <f t="shared" si="1"/>
        <v>275.10800000000017</v>
      </c>
      <c r="N24" s="24">
        <f t="shared" si="2"/>
        <v>4.7213343877511704</v>
      </c>
    </row>
    <row r="25" spans="1:14" outlineLevel="1" x14ac:dyDescent="0.25">
      <c r="A25" s="4" t="s">
        <v>36</v>
      </c>
      <c r="B25" s="5" t="s">
        <v>37</v>
      </c>
      <c r="C25" s="5"/>
      <c r="D25" s="5"/>
      <c r="E25" s="5"/>
      <c r="F25" s="5"/>
      <c r="G25" s="3">
        <v>0</v>
      </c>
      <c r="H25" s="22">
        <v>25252.26</v>
      </c>
      <c r="I25" s="22">
        <v>5033.9639999999999</v>
      </c>
      <c r="J25" s="22">
        <v>30003.040000000001</v>
      </c>
      <c r="K25" s="22">
        <v>5213.22</v>
      </c>
      <c r="L25" s="19">
        <v>16801.258699999998</v>
      </c>
      <c r="M25" s="23">
        <f t="shared" si="1"/>
        <v>179.25600000000031</v>
      </c>
      <c r="N25" s="24">
        <f t="shared" si="2"/>
        <v>3.5609313058258039</v>
      </c>
    </row>
    <row r="26" spans="1:14" x14ac:dyDescent="0.25">
      <c r="A26" s="6" t="s">
        <v>38</v>
      </c>
      <c r="B26" s="7" t="s">
        <v>39</v>
      </c>
      <c r="C26" s="7"/>
      <c r="D26" s="7"/>
      <c r="E26" s="7"/>
      <c r="F26" s="7"/>
      <c r="G26" s="8">
        <v>0</v>
      </c>
      <c r="H26" s="18">
        <f>SUM(H27:H30)</f>
        <v>147649.41800000001</v>
      </c>
      <c r="I26" s="18">
        <f>SUM(I27:I30)</f>
        <v>17205.181</v>
      </c>
      <c r="J26" s="18">
        <f t="shared" ref="J26:K26" si="6">SUM(J27:J30)</f>
        <v>202578.14</v>
      </c>
      <c r="K26" s="18">
        <f t="shared" si="6"/>
        <v>19700.73</v>
      </c>
      <c r="L26" s="19">
        <v>103976.7788</v>
      </c>
      <c r="M26" s="20">
        <f t="shared" si="1"/>
        <v>2495.5489999999991</v>
      </c>
      <c r="N26" s="21">
        <f t="shared" si="2"/>
        <v>14.504636713789878</v>
      </c>
    </row>
    <row r="27" spans="1:14" outlineLevel="1" x14ac:dyDescent="0.25">
      <c r="A27" s="4" t="s">
        <v>40</v>
      </c>
      <c r="B27" s="5" t="s">
        <v>41</v>
      </c>
      <c r="C27" s="5"/>
      <c r="D27" s="5"/>
      <c r="E27" s="5"/>
      <c r="F27" s="5"/>
      <c r="G27" s="3">
        <v>0</v>
      </c>
      <c r="H27" s="22">
        <v>33889.870000000003</v>
      </c>
      <c r="I27" s="22">
        <v>3329.9850000000001</v>
      </c>
      <c r="J27" s="22">
        <v>37617.980000000003</v>
      </c>
      <c r="K27" s="22">
        <v>4139.8999999999996</v>
      </c>
      <c r="L27" s="19">
        <v>22876.2755</v>
      </c>
      <c r="M27" s="23">
        <f t="shared" si="1"/>
        <v>809.91499999999951</v>
      </c>
      <c r="N27" s="21">
        <f t="shared" si="2"/>
        <v>24.321881329795758</v>
      </c>
    </row>
    <row r="28" spans="1:14" outlineLevel="1" x14ac:dyDescent="0.25">
      <c r="A28" s="4" t="s">
        <v>42</v>
      </c>
      <c r="B28" s="5" t="s">
        <v>43</v>
      </c>
      <c r="C28" s="5"/>
      <c r="D28" s="5"/>
      <c r="E28" s="5"/>
      <c r="F28" s="5"/>
      <c r="G28" s="3">
        <v>0</v>
      </c>
      <c r="H28" s="22">
        <v>22791.8</v>
      </c>
      <c r="I28" s="22">
        <v>1556.5550000000001</v>
      </c>
      <c r="J28" s="22">
        <v>20354.46</v>
      </c>
      <c r="K28" s="22">
        <v>4365.32</v>
      </c>
      <c r="L28" s="19">
        <v>29276.297600000002</v>
      </c>
      <c r="M28" s="23">
        <f t="shared" si="1"/>
        <v>2808.7649999999994</v>
      </c>
      <c r="N28" s="21">
        <f t="shared" si="2"/>
        <v>180.44752674977752</v>
      </c>
    </row>
    <row r="29" spans="1:14" outlineLevel="1" x14ac:dyDescent="0.25">
      <c r="A29" s="4" t="s">
        <v>44</v>
      </c>
      <c r="B29" s="5" t="s">
        <v>45</v>
      </c>
      <c r="C29" s="5"/>
      <c r="D29" s="5"/>
      <c r="E29" s="5"/>
      <c r="F29" s="5"/>
      <c r="G29" s="3">
        <v>0</v>
      </c>
      <c r="H29" s="22">
        <v>63507.025000000001</v>
      </c>
      <c r="I29" s="22">
        <v>8192.2630000000008</v>
      </c>
      <c r="J29" s="22">
        <v>116137.33</v>
      </c>
      <c r="K29" s="22">
        <v>6663.34</v>
      </c>
      <c r="L29" s="19">
        <v>34845.062400000003</v>
      </c>
      <c r="M29" s="23">
        <f t="shared" si="1"/>
        <v>-1528.9230000000007</v>
      </c>
      <c r="N29" s="21">
        <f t="shared" si="2"/>
        <v>-18.663011673331297</v>
      </c>
    </row>
    <row r="30" spans="1:14" outlineLevel="1" x14ac:dyDescent="0.25">
      <c r="A30" s="4" t="s">
        <v>46</v>
      </c>
      <c r="B30" s="5" t="s">
        <v>47</v>
      </c>
      <c r="C30" s="5"/>
      <c r="D30" s="5"/>
      <c r="E30" s="5"/>
      <c r="F30" s="5"/>
      <c r="G30" s="3">
        <v>0</v>
      </c>
      <c r="H30" s="22">
        <v>27460.723000000002</v>
      </c>
      <c r="I30" s="22">
        <v>4126.3779999999997</v>
      </c>
      <c r="J30" s="22">
        <v>28468.37</v>
      </c>
      <c r="K30" s="22">
        <v>4532.17</v>
      </c>
      <c r="L30" s="19">
        <v>16979.1433</v>
      </c>
      <c r="M30" s="23">
        <f t="shared" si="1"/>
        <v>405.79200000000037</v>
      </c>
      <c r="N30" s="21">
        <f t="shared" si="2"/>
        <v>9.8340966339002449</v>
      </c>
    </row>
    <row r="31" spans="1:14" x14ac:dyDescent="0.25">
      <c r="A31" s="6" t="s">
        <v>48</v>
      </c>
      <c r="B31" s="7" t="s">
        <v>49</v>
      </c>
      <c r="C31" s="7"/>
      <c r="D31" s="7"/>
      <c r="E31" s="7"/>
      <c r="F31" s="7"/>
      <c r="G31" s="8">
        <v>0</v>
      </c>
      <c r="H31" s="18">
        <f>H32</f>
        <v>500</v>
      </c>
      <c r="I31" s="18">
        <f t="shared" ref="I31:M31" si="7">I32</f>
        <v>0</v>
      </c>
      <c r="J31" s="18">
        <f t="shared" si="7"/>
        <v>500</v>
      </c>
      <c r="K31" s="18">
        <f t="shared" si="7"/>
        <v>0</v>
      </c>
      <c r="L31" s="18">
        <f t="shared" si="7"/>
        <v>0</v>
      </c>
      <c r="M31" s="18">
        <f t="shared" si="7"/>
        <v>0</v>
      </c>
      <c r="N31" s="21" t="e">
        <f t="shared" si="2"/>
        <v>#DIV/0!</v>
      </c>
    </row>
    <row r="32" spans="1:14" outlineLevel="1" x14ac:dyDescent="0.25">
      <c r="A32" s="4" t="s">
        <v>50</v>
      </c>
      <c r="B32" s="5" t="s">
        <v>51</v>
      </c>
      <c r="C32" s="5"/>
      <c r="D32" s="5"/>
      <c r="E32" s="5"/>
      <c r="F32" s="5"/>
      <c r="G32" s="3">
        <v>0</v>
      </c>
      <c r="H32" s="22">
        <v>500</v>
      </c>
      <c r="I32" s="22">
        <v>0</v>
      </c>
      <c r="J32" s="22">
        <v>500</v>
      </c>
      <c r="K32" s="22">
        <v>0</v>
      </c>
      <c r="L32" s="19">
        <v>0</v>
      </c>
      <c r="M32" s="23">
        <f t="shared" si="1"/>
        <v>0</v>
      </c>
      <c r="N32" s="21" t="e">
        <f t="shared" si="2"/>
        <v>#DIV/0!</v>
      </c>
    </row>
    <row r="33" spans="1:14" x14ac:dyDescent="0.25">
      <c r="A33" s="6" t="s">
        <v>52</v>
      </c>
      <c r="B33" s="7" t="s">
        <v>53</v>
      </c>
      <c r="C33" s="7"/>
      <c r="D33" s="7"/>
      <c r="E33" s="7"/>
      <c r="F33" s="7"/>
      <c r="G33" s="8">
        <v>0</v>
      </c>
      <c r="H33" s="18">
        <f>SUM(H34:H38)</f>
        <v>1775014.331</v>
      </c>
      <c r="I33" s="18">
        <f>SUM(I34:I38)</f>
        <v>408625.80300000001</v>
      </c>
      <c r="J33" s="18">
        <f t="shared" ref="J33:K33" si="8">SUM(J34:J38)</f>
        <v>2251938.08</v>
      </c>
      <c r="K33" s="18">
        <f t="shared" si="8"/>
        <v>387775.59999999992</v>
      </c>
      <c r="L33" s="19">
        <v>1202540.8902</v>
      </c>
      <c r="M33" s="20">
        <f t="shared" si="1"/>
        <v>-20850.203000000096</v>
      </c>
      <c r="N33" s="21">
        <f t="shared" si="2"/>
        <v>-5.1025174736701899</v>
      </c>
    </row>
    <row r="34" spans="1:14" outlineLevel="1" x14ac:dyDescent="0.25">
      <c r="A34" s="4" t="s">
        <v>54</v>
      </c>
      <c r="B34" s="5" t="s">
        <v>55</v>
      </c>
      <c r="C34" s="5"/>
      <c r="D34" s="5"/>
      <c r="E34" s="5"/>
      <c r="F34" s="5"/>
      <c r="G34" s="3">
        <v>0</v>
      </c>
      <c r="H34" s="22">
        <v>757989.51300000004</v>
      </c>
      <c r="I34" s="22">
        <v>197788.33900000001</v>
      </c>
      <c r="J34" s="22">
        <v>870838.68</v>
      </c>
      <c r="K34" s="22">
        <v>161605.56</v>
      </c>
      <c r="L34" s="19">
        <v>550998.995</v>
      </c>
      <c r="M34" s="23">
        <f t="shared" si="1"/>
        <v>-36182.77900000001</v>
      </c>
      <c r="N34" s="24">
        <f t="shared" si="2"/>
        <v>-18.293686666735198</v>
      </c>
    </row>
    <row r="35" spans="1:14" outlineLevel="1" x14ac:dyDescent="0.25">
      <c r="A35" s="4" t="s">
        <v>56</v>
      </c>
      <c r="B35" s="5" t="s">
        <v>57</v>
      </c>
      <c r="C35" s="5"/>
      <c r="D35" s="5"/>
      <c r="E35" s="5"/>
      <c r="F35" s="5"/>
      <c r="G35" s="3">
        <v>0</v>
      </c>
      <c r="H35" s="22">
        <v>649933.89899999998</v>
      </c>
      <c r="I35" s="22">
        <v>126132.219</v>
      </c>
      <c r="J35" s="22">
        <v>1024952.85</v>
      </c>
      <c r="K35" s="22">
        <v>144967.9</v>
      </c>
      <c r="L35" s="19">
        <v>402940.09450000001</v>
      </c>
      <c r="M35" s="23">
        <f t="shared" si="1"/>
        <v>18835.680999999997</v>
      </c>
      <c r="N35" s="24">
        <f t="shared" si="2"/>
        <v>14.933282827601715</v>
      </c>
    </row>
    <row r="36" spans="1:14" outlineLevel="1" x14ac:dyDescent="0.25">
      <c r="A36" s="4" t="s">
        <v>58</v>
      </c>
      <c r="B36" s="5" t="s">
        <v>59</v>
      </c>
      <c r="C36" s="5"/>
      <c r="D36" s="5"/>
      <c r="E36" s="5"/>
      <c r="F36" s="5"/>
      <c r="G36" s="3">
        <v>0</v>
      </c>
      <c r="H36" s="22">
        <v>242089.435</v>
      </c>
      <c r="I36" s="22">
        <v>56889.434999999998</v>
      </c>
      <c r="J36" s="22">
        <v>255097.18</v>
      </c>
      <c r="K36" s="22">
        <v>58638.98</v>
      </c>
      <c r="L36" s="19">
        <v>164735.24559999999</v>
      </c>
      <c r="M36" s="23">
        <f t="shared" si="1"/>
        <v>1749.5450000000055</v>
      </c>
      <c r="N36" s="24">
        <v>100</v>
      </c>
    </row>
    <row r="37" spans="1:14" outlineLevel="1" x14ac:dyDescent="0.25">
      <c r="A37" s="4" t="s">
        <v>60</v>
      </c>
      <c r="B37" s="5" t="s">
        <v>61</v>
      </c>
      <c r="C37" s="5"/>
      <c r="D37" s="5"/>
      <c r="E37" s="5"/>
      <c r="F37" s="5"/>
      <c r="G37" s="3">
        <v>0</v>
      </c>
      <c r="H37" s="22">
        <v>10157.5</v>
      </c>
      <c r="I37" s="22">
        <v>179.44499999999999</v>
      </c>
      <c r="J37" s="22">
        <v>8645.49</v>
      </c>
      <c r="K37" s="22">
        <v>801.47</v>
      </c>
      <c r="L37" s="19">
        <v>4562.3774999999996</v>
      </c>
      <c r="M37" s="23">
        <f t="shared" si="1"/>
        <v>622.02500000000009</v>
      </c>
      <c r="N37" s="24">
        <f t="shared" si="2"/>
        <v>346.63824570202576</v>
      </c>
    </row>
    <row r="38" spans="1:14" outlineLevel="1" x14ac:dyDescent="0.25">
      <c r="A38" s="4" t="s">
        <v>62</v>
      </c>
      <c r="B38" s="5" t="s">
        <v>63</v>
      </c>
      <c r="C38" s="5"/>
      <c r="D38" s="5"/>
      <c r="E38" s="5"/>
      <c r="F38" s="5"/>
      <c r="G38" s="3">
        <v>0</v>
      </c>
      <c r="H38" s="22">
        <v>114843.984</v>
      </c>
      <c r="I38" s="22">
        <v>27636.365000000002</v>
      </c>
      <c r="J38" s="22">
        <v>92403.88</v>
      </c>
      <c r="K38" s="22">
        <v>21761.69</v>
      </c>
      <c r="L38" s="19">
        <v>79304.177599999995</v>
      </c>
      <c r="M38" s="23">
        <f t="shared" si="1"/>
        <v>-5874.6750000000029</v>
      </c>
      <c r="N38" s="24">
        <f t="shared" si="2"/>
        <v>-21.257046648501003</v>
      </c>
    </row>
    <row r="39" spans="1:14" x14ac:dyDescent="0.25">
      <c r="A39" s="6" t="s">
        <v>64</v>
      </c>
      <c r="B39" s="7" t="s">
        <v>65</v>
      </c>
      <c r="C39" s="7"/>
      <c r="D39" s="7"/>
      <c r="E39" s="7"/>
      <c r="F39" s="7"/>
      <c r="G39" s="8">
        <v>0</v>
      </c>
      <c r="H39" s="18">
        <f>SUM(H40:H41)</f>
        <v>233973.67300000001</v>
      </c>
      <c r="I39" s="18">
        <f>SUM(I40:I41)</f>
        <v>52820.044999999998</v>
      </c>
      <c r="J39" s="18">
        <f t="shared" ref="J39:K39" si="9">SUM(J40:J41)</f>
        <v>243842.22999999998</v>
      </c>
      <c r="K39" s="18">
        <f t="shared" si="9"/>
        <v>55031.39</v>
      </c>
      <c r="L39" s="19">
        <v>146689.12719999999</v>
      </c>
      <c r="M39" s="20">
        <f t="shared" si="1"/>
        <v>2211.3450000000012</v>
      </c>
      <c r="N39" s="21">
        <f t="shared" si="2"/>
        <v>4.1865640212915451</v>
      </c>
    </row>
    <row r="40" spans="1:14" outlineLevel="1" x14ac:dyDescent="0.25">
      <c r="A40" s="4" t="s">
        <v>66</v>
      </c>
      <c r="B40" s="5" t="s">
        <v>67</v>
      </c>
      <c r="C40" s="5"/>
      <c r="D40" s="5"/>
      <c r="E40" s="5"/>
      <c r="F40" s="5"/>
      <c r="G40" s="3">
        <v>0</v>
      </c>
      <c r="H40" s="22">
        <v>174515.073</v>
      </c>
      <c r="I40" s="22">
        <v>39767.845000000001</v>
      </c>
      <c r="J40" s="22">
        <v>200982.33</v>
      </c>
      <c r="K40" s="22">
        <v>44821.66</v>
      </c>
      <c r="L40" s="19">
        <v>135029.26010000001</v>
      </c>
      <c r="M40" s="23">
        <f t="shared" si="1"/>
        <v>5053.8150000000023</v>
      </c>
      <c r="N40" s="24">
        <f t="shared" si="2"/>
        <v>12.7082948548004</v>
      </c>
    </row>
    <row r="41" spans="1:14" outlineLevel="1" x14ac:dyDescent="0.25">
      <c r="A41" s="4" t="s">
        <v>68</v>
      </c>
      <c r="B41" s="5" t="s">
        <v>69</v>
      </c>
      <c r="C41" s="5"/>
      <c r="D41" s="5"/>
      <c r="E41" s="5"/>
      <c r="F41" s="5"/>
      <c r="G41" s="3">
        <v>0</v>
      </c>
      <c r="H41" s="22">
        <v>59458.6</v>
      </c>
      <c r="I41" s="22">
        <v>13052.2</v>
      </c>
      <c r="J41" s="22">
        <v>42859.9</v>
      </c>
      <c r="K41" s="22">
        <v>10209.73</v>
      </c>
      <c r="L41" s="19">
        <v>11659.867099999999</v>
      </c>
      <c r="M41" s="23">
        <f t="shared" si="1"/>
        <v>-2842.4700000000012</v>
      </c>
      <c r="N41" s="24">
        <f t="shared" si="2"/>
        <v>-21.777707972602329</v>
      </c>
    </row>
    <row r="42" spans="1:14" x14ac:dyDescent="0.25">
      <c r="A42" s="6" t="s">
        <v>70</v>
      </c>
      <c r="B42" s="7" t="s">
        <v>71</v>
      </c>
      <c r="C42" s="7"/>
      <c r="D42" s="7"/>
      <c r="E42" s="7"/>
      <c r="F42" s="7"/>
      <c r="G42" s="8">
        <v>0</v>
      </c>
      <c r="H42" s="18">
        <f>SUM(H43:H46)</f>
        <v>89216.277999999991</v>
      </c>
      <c r="I42" s="18">
        <f>SUM(I43:I46)</f>
        <v>13892.883999999998</v>
      </c>
      <c r="J42" s="18">
        <f>SUM(J43:J46)</f>
        <v>84420.98000000001</v>
      </c>
      <c r="K42" s="18">
        <f t="shared" ref="K42" si="10">SUM(K43:K46)</f>
        <v>15803.44</v>
      </c>
      <c r="L42" s="19">
        <v>46536.166100000002</v>
      </c>
      <c r="M42" s="20">
        <f t="shared" si="1"/>
        <v>1910.5560000000023</v>
      </c>
      <c r="N42" s="21">
        <f t="shared" si="2"/>
        <v>13.752047451054821</v>
      </c>
    </row>
    <row r="43" spans="1:14" outlineLevel="1" x14ac:dyDescent="0.25">
      <c r="A43" s="4" t="s">
        <v>72</v>
      </c>
      <c r="B43" s="5" t="s">
        <v>73</v>
      </c>
      <c r="C43" s="5"/>
      <c r="D43" s="5"/>
      <c r="E43" s="5"/>
      <c r="F43" s="5"/>
      <c r="G43" s="3">
        <v>0</v>
      </c>
      <c r="H43" s="22">
        <v>6427.3</v>
      </c>
      <c r="I43" s="22">
        <v>1213.5530000000001</v>
      </c>
      <c r="J43" s="22">
        <v>6748.72</v>
      </c>
      <c r="K43" s="22">
        <v>1407.61</v>
      </c>
      <c r="L43" s="19">
        <v>3270.9085</v>
      </c>
      <c r="M43" s="23">
        <f t="shared" si="1"/>
        <v>194.05699999999979</v>
      </c>
      <c r="N43" s="24">
        <f t="shared" si="2"/>
        <v>15.990813751026934</v>
      </c>
    </row>
    <row r="44" spans="1:14" outlineLevel="1" x14ac:dyDescent="0.25">
      <c r="A44" s="4" t="s">
        <v>74</v>
      </c>
      <c r="B44" s="5" t="s">
        <v>75</v>
      </c>
      <c r="C44" s="5"/>
      <c r="D44" s="5"/>
      <c r="E44" s="5"/>
      <c r="F44" s="5"/>
      <c r="G44" s="3">
        <v>0</v>
      </c>
      <c r="H44" s="22">
        <v>16264.078</v>
      </c>
      <c r="I44" s="22">
        <v>2012.8009999999999</v>
      </c>
      <c r="J44" s="22">
        <v>11607.7</v>
      </c>
      <c r="K44" s="22">
        <v>2989.06</v>
      </c>
      <c r="L44" s="19">
        <v>9150.8562999999995</v>
      </c>
      <c r="M44" s="23">
        <f t="shared" si="1"/>
        <v>976.25900000000001</v>
      </c>
      <c r="N44" s="24">
        <f t="shared" si="2"/>
        <v>48.50250968674996</v>
      </c>
    </row>
    <row r="45" spans="1:14" outlineLevel="1" x14ac:dyDescent="0.25">
      <c r="A45" s="4" t="s">
        <v>76</v>
      </c>
      <c r="B45" s="5" t="s">
        <v>77</v>
      </c>
      <c r="C45" s="5"/>
      <c r="D45" s="5"/>
      <c r="E45" s="5"/>
      <c r="F45" s="5"/>
      <c r="G45" s="3">
        <v>0</v>
      </c>
      <c r="H45" s="22">
        <v>65765.899999999994</v>
      </c>
      <c r="I45" s="22">
        <v>10570.48</v>
      </c>
      <c r="J45" s="22">
        <v>65048.9</v>
      </c>
      <c r="K45" s="22">
        <v>11285.07</v>
      </c>
      <c r="L45" s="19">
        <v>33484.890599999999</v>
      </c>
      <c r="M45" s="23">
        <f t="shared" si="1"/>
        <v>714.59000000000015</v>
      </c>
      <c r="N45" s="24">
        <f t="shared" si="2"/>
        <v>6.7602417297984516</v>
      </c>
    </row>
    <row r="46" spans="1:14" outlineLevel="1" x14ac:dyDescent="0.25">
      <c r="A46" s="4" t="s">
        <v>78</v>
      </c>
      <c r="B46" s="5" t="s">
        <v>79</v>
      </c>
      <c r="C46" s="5"/>
      <c r="D46" s="5"/>
      <c r="E46" s="5"/>
      <c r="F46" s="5"/>
      <c r="G46" s="3">
        <v>0</v>
      </c>
      <c r="H46" s="22">
        <v>759</v>
      </c>
      <c r="I46" s="22">
        <v>96.05</v>
      </c>
      <c r="J46" s="22">
        <v>1015.66</v>
      </c>
      <c r="K46" s="22">
        <v>121.7</v>
      </c>
      <c r="L46" s="19">
        <v>629.51070000000004</v>
      </c>
      <c r="M46" s="23">
        <f t="shared" si="1"/>
        <v>25.650000000000006</v>
      </c>
      <c r="N46" s="24">
        <f t="shared" si="2"/>
        <v>26.704841228526817</v>
      </c>
    </row>
    <row r="47" spans="1:14" x14ac:dyDescent="0.25">
      <c r="A47" s="6" t="s">
        <v>80</v>
      </c>
      <c r="B47" s="7" t="s">
        <v>81</v>
      </c>
      <c r="C47" s="7"/>
      <c r="D47" s="7"/>
      <c r="E47" s="7"/>
      <c r="F47" s="7"/>
      <c r="G47" s="8">
        <v>0</v>
      </c>
      <c r="H47" s="18">
        <f>SUM(H48)</f>
        <v>1700</v>
      </c>
      <c r="I47" s="18">
        <f>SUM(I48)</f>
        <v>57.994999999999997</v>
      </c>
      <c r="J47" s="18">
        <f t="shared" ref="J47:K47" si="11">SUM(J48)</f>
        <v>1663.7</v>
      </c>
      <c r="K47" s="18">
        <f t="shared" si="11"/>
        <v>57.91</v>
      </c>
      <c r="L47" s="19">
        <v>944.17240000000004</v>
      </c>
      <c r="M47" s="20">
        <f t="shared" si="1"/>
        <v>-8.5000000000000853E-2</v>
      </c>
      <c r="N47" s="21">
        <f t="shared" si="2"/>
        <v>-0.14656435899647136</v>
      </c>
    </row>
    <row r="48" spans="1:14" outlineLevel="1" x14ac:dyDescent="0.25">
      <c r="A48" s="4" t="s">
        <v>82</v>
      </c>
      <c r="B48" s="5" t="s">
        <v>83</v>
      </c>
      <c r="C48" s="5"/>
      <c r="D48" s="5"/>
      <c r="E48" s="5"/>
      <c r="F48" s="5"/>
      <c r="G48" s="3">
        <v>0</v>
      </c>
      <c r="H48" s="22">
        <v>1700</v>
      </c>
      <c r="I48" s="22">
        <v>57.994999999999997</v>
      </c>
      <c r="J48" s="22">
        <v>1663.7</v>
      </c>
      <c r="K48" s="22">
        <v>57.91</v>
      </c>
      <c r="L48" s="19">
        <v>944.17240000000004</v>
      </c>
      <c r="M48" s="23">
        <f t="shared" si="1"/>
        <v>-8.5000000000000853E-2</v>
      </c>
      <c r="N48" s="24">
        <f t="shared" si="2"/>
        <v>-0.14656435899647136</v>
      </c>
    </row>
    <row r="49" spans="1:14" x14ac:dyDescent="0.25">
      <c r="A49" s="6" t="s">
        <v>84</v>
      </c>
      <c r="B49" s="7" t="s">
        <v>85</v>
      </c>
      <c r="C49" s="7"/>
      <c r="D49" s="7"/>
      <c r="E49" s="7"/>
      <c r="F49" s="7"/>
      <c r="G49" s="8">
        <v>0</v>
      </c>
      <c r="H49" s="18">
        <f>SUM(H50:H52)</f>
        <v>15959.219000000001</v>
      </c>
      <c r="I49" s="18">
        <f t="shared" ref="I49:K49" si="12">SUM(I50:I52)</f>
        <v>3863.25</v>
      </c>
      <c r="J49" s="18">
        <f t="shared" si="12"/>
        <v>15440.87</v>
      </c>
      <c r="K49" s="18">
        <f t="shared" si="12"/>
        <v>4017.5499999999997</v>
      </c>
      <c r="L49" s="19">
        <v>11844.043900000001</v>
      </c>
      <c r="M49" s="23">
        <f t="shared" si="1"/>
        <v>154.29999999999973</v>
      </c>
      <c r="N49" s="21">
        <f t="shared" si="2"/>
        <v>3.9940464634698856</v>
      </c>
    </row>
    <row r="50" spans="1:14" outlineLevel="1" x14ac:dyDescent="0.25">
      <c r="A50" s="4" t="s">
        <v>86</v>
      </c>
      <c r="B50" s="5" t="s">
        <v>87</v>
      </c>
      <c r="C50" s="5"/>
      <c r="D50" s="5"/>
      <c r="E50" s="5"/>
      <c r="F50" s="5"/>
      <c r="G50" s="3">
        <v>0</v>
      </c>
      <c r="H50" s="22">
        <v>5372.3230000000003</v>
      </c>
      <c r="I50" s="22">
        <v>1169.25</v>
      </c>
      <c r="J50" s="22">
        <v>2509</v>
      </c>
      <c r="K50" s="22">
        <v>843.08</v>
      </c>
      <c r="L50" s="19">
        <v>4302.3500000000004</v>
      </c>
      <c r="M50" s="23">
        <f t="shared" si="1"/>
        <v>-326.16999999999996</v>
      </c>
      <c r="N50" s="24">
        <f t="shared" si="2"/>
        <v>-27.895659610861657</v>
      </c>
    </row>
    <row r="51" spans="1:14" outlineLevel="1" x14ac:dyDescent="0.25">
      <c r="A51" s="4" t="s">
        <v>88</v>
      </c>
      <c r="B51" s="5" t="s">
        <v>89</v>
      </c>
      <c r="C51" s="5"/>
      <c r="D51" s="5"/>
      <c r="E51" s="5"/>
      <c r="F51" s="5"/>
      <c r="G51" s="3">
        <v>0</v>
      </c>
      <c r="H51" s="22">
        <v>10586.896000000001</v>
      </c>
      <c r="I51" s="22">
        <v>2694</v>
      </c>
      <c r="J51" s="22">
        <v>10196.870000000001</v>
      </c>
      <c r="K51" s="22">
        <v>3174.47</v>
      </c>
      <c r="L51" s="19">
        <v>7541.6939000000002</v>
      </c>
      <c r="M51" s="23">
        <f t="shared" si="1"/>
        <v>480.4699999999998</v>
      </c>
      <c r="N51" s="24">
        <f t="shared" si="2"/>
        <v>17.834818114328115</v>
      </c>
    </row>
    <row r="52" spans="1:14" outlineLevel="1" x14ac:dyDescent="0.25">
      <c r="A52" s="4" t="s">
        <v>108</v>
      </c>
      <c r="B52" s="5" t="s">
        <v>109</v>
      </c>
      <c r="C52" s="5"/>
      <c r="D52" s="5"/>
      <c r="E52" s="5"/>
      <c r="F52" s="5"/>
      <c r="G52" s="3"/>
      <c r="H52" s="22"/>
      <c r="I52" s="22"/>
      <c r="J52" s="22">
        <v>2735</v>
      </c>
      <c r="K52" s="22"/>
      <c r="L52" s="19"/>
      <c r="M52" s="23">
        <f t="shared" ref="M52" si="13">K52-I52</f>
        <v>0</v>
      </c>
      <c r="N52" s="24"/>
    </row>
    <row r="53" spans="1:14" ht="33.75" customHeight="1" x14ac:dyDescent="0.25">
      <c r="A53" s="6" t="s">
        <v>90</v>
      </c>
      <c r="B53" s="7" t="s">
        <v>91</v>
      </c>
      <c r="C53" s="7"/>
      <c r="D53" s="7"/>
      <c r="E53" s="7"/>
      <c r="F53" s="7"/>
      <c r="G53" s="8">
        <v>0</v>
      </c>
      <c r="H53" s="18">
        <f>SUM(H54)</f>
        <v>18791.25</v>
      </c>
      <c r="I53" s="18">
        <f>SUM(I54)</f>
        <v>907.72799999999995</v>
      </c>
      <c r="J53" s="18">
        <f t="shared" ref="J53:K53" si="14">SUM(J54)</f>
        <v>17214.689999999999</v>
      </c>
      <c r="K53" s="18">
        <f t="shared" si="14"/>
        <v>1065.45</v>
      </c>
      <c r="L53" s="19">
        <v>47.827100000000002</v>
      </c>
      <c r="M53" s="23">
        <f t="shared" si="1"/>
        <v>157.72200000000009</v>
      </c>
      <c r="N53" s="21"/>
    </row>
    <row r="54" spans="1:14" ht="19.5" customHeight="1" outlineLevel="1" x14ac:dyDescent="0.25">
      <c r="A54" s="4" t="s">
        <v>92</v>
      </c>
      <c r="B54" s="5" t="s">
        <v>93</v>
      </c>
      <c r="C54" s="5"/>
      <c r="D54" s="5"/>
      <c r="E54" s="5"/>
      <c r="F54" s="5"/>
      <c r="G54" s="3">
        <v>0</v>
      </c>
      <c r="H54" s="22">
        <v>18791.25</v>
      </c>
      <c r="I54" s="22">
        <v>907.72799999999995</v>
      </c>
      <c r="J54" s="22">
        <v>17214.689999999999</v>
      </c>
      <c r="K54" s="22">
        <v>1065.45</v>
      </c>
      <c r="L54" s="19">
        <v>47.827100000000002</v>
      </c>
      <c r="M54" s="23">
        <f t="shared" si="1"/>
        <v>157.72200000000009</v>
      </c>
      <c r="N54" s="24"/>
    </row>
    <row r="55" spans="1:14" x14ac:dyDescent="0.25">
      <c r="A55" s="43" t="s">
        <v>94</v>
      </c>
      <c r="B55" s="44"/>
      <c r="C55" s="44"/>
      <c r="D55" s="44"/>
      <c r="E55" s="44"/>
      <c r="F55" s="44"/>
      <c r="G55" s="9">
        <v>0</v>
      </c>
      <c r="H55" s="25">
        <f>H7+H16+H20+H26+H31+H33+H39+H42+H47+H49+H53</f>
        <v>2680173.3420000002</v>
      </c>
      <c r="I55" s="25">
        <f>I7+I16+I20+I26+I31+I33+I39+I42+I47+I49+I53</f>
        <v>582956.57900000003</v>
      </c>
      <c r="J55" s="25">
        <f t="shared" ref="J55:K55" si="15">J7+J16+J20+J26+J31+J33+J39+J42+J47+J49+J53</f>
        <v>3315573.81</v>
      </c>
      <c r="K55" s="25">
        <f t="shared" si="15"/>
        <v>579636.80999999982</v>
      </c>
      <c r="L55" s="26">
        <v>1813016.4354999999</v>
      </c>
      <c r="M55" s="20">
        <f t="shared" si="1"/>
        <v>-3319.769000000204</v>
      </c>
      <c r="N55" s="21">
        <f t="shared" si="2"/>
        <v>-0.56947105832392708</v>
      </c>
    </row>
    <row r="56" spans="1:14" ht="12.75" customHeight="1" x14ac:dyDescent="0.25">
      <c r="A56" s="2"/>
      <c r="B56" s="2"/>
      <c r="C56" s="2"/>
      <c r="D56" s="2"/>
      <c r="E56" s="2"/>
      <c r="F56" s="2"/>
      <c r="G56" s="2"/>
      <c r="H56" s="16"/>
      <c r="I56" s="16"/>
      <c r="J56" s="15"/>
      <c r="K56" s="15"/>
      <c r="L56" s="16" t="s">
        <v>3</v>
      </c>
      <c r="M56" s="27"/>
      <c r="N56" s="28"/>
    </row>
    <row r="57" spans="1:14" ht="15" customHeight="1" x14ac:dyDescent="0.25">
      <c r="A57" s="39"/>
      <c r="B57" s="40"/>
      <c r="C57" s="40"/>
      <c r="D57" s="40"/>
      <c r="E57" s="40"/>
      <c r="F57" s="40"/>
      <c r="G57" s="40"/>
      <c r="H57" s="40"/>
      <c r="I57" s="40"/>
      <c r="J57" s="40"/>
      <c r="K57" s="29"/>
      <c r="L57" s="30"/>
    </row>
  </sheetData>
  <mergeCells count="16">
    <mergeCell ref="A1:J1"/>
    <mergeCell ref="A2:L2"/>
    <mergeCell ref="A3:L3"/>
    <mergeCell ref="A4:N4"/>
    <mergeCell ref="A57:J57"/>
    <mergeCell ref="H5:I5"/>
    <mergeCell ref="J5:K5"/>
    <mergeCell ref="A55:F55"/>
    <mergeCell ref="M5:N5"/>
    <mergeCell ref="F5:F6"/>
    <mergeCell ref="G5:G6"/>
    <mergeCell ref="C5:C6"/>
    <mergeCell ref="D5:D6"/>
    <mergeCell ref="E5:E6"/>
    <mergeCell ref="A5:A6"/>
    <mergeCell ref="B5:B6"/>
  </mergeCells>
  <pageMargins left="0.98425196850393704" right="0.39370078740157483" top="0.39370078740157483" bottom="0.39370078740157483" header="0.39370078740157483" footer="0.39370078740157483"/>
  <pageSetup paperSize="9" scale="55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4"/>
    <Parameter Name="ReportBaseParams" Type="System.String" Value="&lt;?xml version=&quot;1.0&quot; encoding=&quot;utf-16&quot;?&gt;&#10;&lt;ShortPrimaryServiceReportArguments xmlns:xsi=&quot;http://www.w3.org/2001/XMLSchema-instance&quot; xmlns:xsd=&quot;http://www.w3.org/2001/XMLSchema&quot;&gt;&#10;  &lt;Code&gt;529279468F8C42A68E3AA6162C9309&lt;/Code&gt;&#10;  &lt;ObjectCode&gt;SQUERY_ANAL_ISP_BUDG&lt;/ObjectCode&gt;&#10;  &lt;DocName&gt;Аналитический отчет по исполнению бюджета с произвольной группировкой&lt;/DocName&gt;&#10;  &lt;VariantName&gt;Общий свод Сыроватская&lt;/VariantName&gt;&#10;  &lt;VariantLink&gt;16704602&lt;/VariantLink&gt;&#10;  &lt;ReportLink&gt;325652&lt;/ReportLink&gt;&#10;  &lt;Note&gt;01.01.2017 - 30.09.2017&#10;&lt;/Note&gt;&#10;  &lt;SilentMode&gt;false&lt;/SilentMode&gt;&#10;  &lt;DateInfo&gt;&#10;    &lt;string&gt;01.01.2017&lt;/string&gt;&#10;    &lt;string&gt;30.09.2017&lt;/string&gt;&#10;  &lt;/DateInfo&gt;&#10;&lt;/ShortPrimaryServiceReportArguments&gt;"/>
  </Parameters>
</MailMerge>
</file>

<file path=customXml/itemProps1.xml><?xml version="1.0" encoding="utf-8"?>
<ds:datastoreItem xmlns:ds="http://schemas.openxmlformats.org/officeDocument/2006/customXml" ds:itemID="{12368CAB-4BC6-4C87-8B13-BFDF9977F650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 квртал2018-2019</vt:lpstr>
      <vt:lpstr>'1 квртал2018-2019'!Заголовки_для_печати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Ирина Алексеева</dc:creator>
  <cp:lastModifiedBy>Windows User</cp:lastModifiedBy>
  <cp:lastPrinted>2017-10-27T15:17:47Z</cp:lastPrinted>
  <dcterms:created xsi:type="dcterms:W3CDTF">2017-10-26T12:09:55Z</dcterms:created>
  <dcterms:modified xsi:type="dcterms:W3CDTF">2019-10-21T06:40:04Z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ument Name">
    <vt:lpwstr>Аналитический отчет по исполнению бюджета с произвольной группировкой</vt:lpwstr>
  </property>
</Properties>
</file>